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_m_b\Desktop\Estudos Barreto\ROBOIME\SSL\Tarefa 0403\"/>
    </mc:Choice>
  </mc:AlternateContent>
  <bookViews>
    <workbookView xWindow="0" yWindow="0" windowWidth="20490" windowHeight="7755" activeTab="1"/>
  </bookViews>
  <sheets>
    <sheet name="Plan1" sheetId="1" r:id="rId1"/>
    <sheet name="Plan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2" i="2"/>
  <c r="H3" i="2"/>
  <c r="H4" i="2"/>
  <c r="H5" i="2"/>
  <c r="H6" i="2"/>
  <c r="H7" i="2"/>
  <c r="H8" i="2"/>
  <c r="F16" i="2"/>
  <c r="F15" i="2"/>
  <c r="F14" i="2"/>
  <c r="H2" i="2" l="1"/>
  <c r="E8" i="2"/>
  <c r="I8" i="2" s="1"/>
  <c r="G8" i="2" s="1"/>
  <c r="E7" i="2"/>
  <c r="I7" i="2" s="1"/>
  <c r="G7" i="2" s="1"/>
  <c r="E6" i="2"/>
  <c r="I6" i="2" s="1"/>
  <c r="G6" i="2" s="1"/>
  <c r="E5" i="2"/>
  <c r="I5" i="2" s="1"/>
  <c r="G5" i="2" s="1"/>
  <c r="E4" i="2"/>
  <c r="I4" i="2" s="1"/>
  <c r="G4" i="2" s="1"/>
  <c r="E3" i="2"/>
  <c r="I3" i="2" s="1"/>
  <c r="G3" i="2" s="1"/>
  <c r="E2" i="2"/>
  <c r="I2" i="2" s="1"/>
  <c r="G2" i="2" l="1"/>
  <c r="J2" i="2" s="1"/>
  <c r="K2" i="2" s="1"/>
  <c r="J8" i="2"/>
  <c r="K8" i="2" s="1"/>
  <c r="J3" i="2"/>
  <c r="K3" i="2" s="1"/>
  <c r="J5" i="2"/>
  <c r="K5" i="2" s="1"/>
  <c r="J4" i="2"/>
  <c r="K4" i="2" s="1"/>
  <c r="J7" i="2"/>
  <c r="K7" i="2" s="1"/>
  <c r="J6" i="2"/>
  <c r="K6" i="2" s="1"/>
  <c r="D21" i="2"/>
  <c r="D20" i="2"/>
  <c r="D17" i="2"/>
  <c r="B11" i="1"/>
  <c r="B10" i="1"/>
  <c r="B6" i="1"/>
</calcChain>
</file>

<file path=xl/sharedStrings.xml><?xml version="1.0" encoding="utf-8"?>
<sst xmlns="http://schemas.openxmlformats.org/spreadsheetml/2006/main" count="39" uniqueCount="29">
  <si>
    <t>Massas</t>
  </si>
  <si>
    <t>Porca M6</t>
  </si>
  <si>
    <t xml:space="preserve">Placa do Chute </t>
  </si>
  <si>
    <t>Eixo</t>
  </si>
  <si>
    <t>Pistao</t>
  </si>
  <si>
    <t>Total Movel</t>
  </si>
  <si>
    <t>Massa da Bola</t>
  </si>
  <si>
    <t>Velocidade máxima desejada</t>
  </si>
  <si>
    <t>Cons. Quantidade de movimento</t>
  </si>
  <si>
    <t>Velocidade máxima do Pistao</t>
  </si>
  <si>
    <t>Energia do Pistao mJ</t>
  </si>
  <si>
    <t>FIO</t>
  </si>
  <si>
    <t>Bitola</t>
  </si>
  <si>
    <t>Resistividade por Metro</t>
  </si>
  <si>
    <t>Espiras por cm</t>
  </si>
  <si>
    <t>Comprimento do solenoide</t>
  </si>
  <si>
    <t>Permeabilidade do núcleo</t>
  </si>
  <si>
    <t>Área do Pistao de 11mm</t>
  </si>
  <si>
    <t>Área do Pistao de 9mm</t>
  </si>
  <si>
    <t>Voltagem máxima</t>
  </si>
  <si>
    <t>Resistencia</t>
  </si>
  <si>
    <t>Número de camadas</t>
  </si>
  <si>
    <t>Grossura</t>
  </si>
  <si>
    <t>Corretne</t>
  </si>
  <si>
    <t>Energia</t>
  </si>
  <si>
    <t>Energia meta</t>
  </si>
  <si>
    <t>Numero de Voltas Total</t>
  </si>
  <si>
    <t>Numero de espiras por camada</t>
  </si>
  <si>
    <t>Metros de Fio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</si>
</sst>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6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1" sqref="B11"/>
    </sheetView>
  </sheetViews>
  <sheetFormatPr defaultRowHeight="15" x14ac:dyDescent="0.25"/>
  <cols>
    <col min="1" max="1" width="27.42578125" customWidth="1"/>
  </cols>
  <sheetData>
    <row r="1" spans="1:2" x14ac:dyDescent="0.25">
      <c r="A1" t="s">
        <v>0</v>
      </c>
    </row>
    <row r="2" spans="1:2" x14ac:dyDescent="0.25">
      <c r="A2" t="s">
        <v>1</v>
      </c>
      <c r="B2">
        <v>0.26</v>
      </c>
    </row>
    <row r="3" spans="1:2" x14ac:dyDescent="0.25">
      <c r="A3" t="s">
        <v>2</v>
      </c>
      <c r="B3">
        <v>23.03</v>
      </c>
    </row>
    <row r="4" spans="1:2" x14ac:dyDescent="0.25">
      <c r="A4" t="s">
        <v>3</v>
      </c>
      <c r="B4">
        <v>11.4</v>
      </c>
    </row>
    <row r="5" spans="1:2" x14ac:dyDescent="0.25">
      <c r="A5" t="s">
        <v>4</v>
      </c>
      <c r="B5">
        <v>41.52</v>
      </c>
    </row>
    <row r="6" spans="1:2" x14ac:dyDescent="0.25">
      <c r="A6" t="s">
        <v>5</v>
      </c>
      <c r="B6">
        <f>SUM(B2:B5)</f>
        <v>76.210000000000008</v>
      </c>
    </row>
    <row r="7" spans="1:2" x14ac:dyDescent="0.25">
      <c r="A7" t="s">
        <v>6</v>
      </c>
      <c r="B7">
        <v>2.76</v>
      </c>
    </row>
    <row r="8" spans="1:2" x14ac:dyDescent="0.25">
      <c r="A8" t="s">
        <v>7</v>
      </c>
      <c r="B8">
        <v>6</v>
      </c>
    </row>
    <row r="9" spans="1:2" x14ac:dyDescent="0.25">
      <c r="A9" t="s">
        <v>8</v>
      </c>
    </row>
    <row r="10" spans="1:2" x14ac:dyDescent="0.25">
      <c r="A10" t="s">
        <v>9</v>
      </c>
      <c r="B10">
        <f>SUM(B6:B7)*B8/B6</f>
        <v>6.2172943183309277</v>
      </c>
    </row>
    <row r="11" spans="1:2" x14ac:dyDescent="0.25">
      <c r="A11" t="s">
        <v>10</v>
      </c>
      <c r="B11">
        <f>B6*B8*B8/2</f>
        <v>1371.7800000000002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Normal="100" workbookViewId="0">
      <selection activeCell="F12" sqref="F12"/>
    </sheetView>
  </sheetViews>
  <sheetFormatPr defaultRowHeight="15" x14ac:dyDescent="0.25"/>
  <cols>
    <col min="1" max="1" width="4" customWidth="1"/>
    <col min="2" max="2" width="5.85546875" customWidth="1"/>
    <col min="3" max="3" width="22" customWidth="1"/>
    <col min="4" max="4" width="13.5703125" customWidth="1"/>
    <col min="5" max="5" width="28.42578125" customWidth="1"/>
    <col min="6" max="6" width="18.5703125" customWidth="1"/>
    <col min="7" max="7" width="12" customWidth="1"/>
    <col min="9" max="9" width="12.7109375" customWidth="1"/>
    <col min="10" max="10" width="9" customWidth="1"/>
    <col min="11" max="11" width="8.140625" customWidth="1"/>
    <col min="12" max="12" width="6.7109375" customWidth="1"/>
  </cols>
  <sheetData>
    <row r="1" spans="1:12" x14ac:dyDescent="0.25">
      <c r="A1" t="s">
        <v>11</v>
      </c>
      <c r="B1" t="s">
        <v>12</v>
      </c>
      <c r="C1" t="s">
        <v>13</v>
      </c>
      <c r="D1" t="s">
        <v>14</v>
      </c>
      <c r="E1" t="s">
        <v>27</v>
      </c>
      <c r="F1" t="s">
        <v>21</v>
      </c>
      <c r="G1" t="s">
        <v>20</v>
      </c>
      <c r="H1" t="s">
        <v>22</v>
      </c>
      <c r="I1" t="s">
        <v>28</v>
      </c>
      <c r="J1" t="s">
        <v>23</v>
      </c>
      <c r="K1" t="s">
        <v>24</v>
      </c>
      <c r="L1" t="s">
        <v>26</v>
      </c>
    </row>
    <row r="2" spans="1:12" x14ac:dyDescent="0.25">
      <c r="A2">
        <v>18</v>
      </c>
      <c r="B2">
        <v>1.07</v>
      </c>
      <c r="C2">
        <v>2.1100000000000001E-2</v>
      </c>
      <c r="D2">
        <v>9.3000000000000007</v>
      </c>
      <c r="E2">
        <f>INT(D2*F13)</f>
        <v>33</v>
      </c>
      <c r="F2">
        <v>27</v>
      </c>
      <c r="G2" s="3">
        <f>I2*C2</f>
        <v>2.7056870798759998</v>
      </c>
      <c r="H2" s="1">
        <f>F2*(B2*0.001+0.000036)</f>
        <v>2.9862E-2</v>
      </c>
      <c r="I2" s="3">
        <f>2*3.14*E2*(0.0075*F2+(F2^2*(0.000036+B2*0.001/2)))</f>
        <v>128.23161515999999</v>
      </c>
      <c r="J2" s="2">
        <f>15/G2</f>
        <v>5.5438783411300623</v>
      </c>
      <c r="K2" s="2">
        <f>J2^2*E2^2*0.000304*0.00038*F2/0.072</f>
        <v>1.4499188972163064</v>
      </c>
      <c r="L2">
        <f>E2*F2</f>
        <v>891</v>
      </c>
    </row>
    <row r="3" spans="1:12" x14ac:dyDescent="0.25">
      <c r="A3">
        <v>19</v>
      </c>
      <c r="B3">
        <v>0.96</v>
      </c>
      <c r="C3">
        <v>2.6499999999999999E-2</v>
      </c>
      <c r="D3">
        <v>10.4</v>
      </c>
      <c r="E3">
        <f>INT(D3*F13)</f>
        <v>37</v>
      </c>
      <c r="F3">
        <v>24</v>
      </c>
      <c r="G3" s="3">
        <f t="shared" ref="G3:G8" si="0">I3*C3</f>
        <v>2.9384766086399998</v>
      </c>
      <c r="H3" s="1">
        <f t="shared" ref="H3:H8" si="1">F3*(B3*0.001+0.000036)</f>
        <v>2.3903999999999998E-2</v>
      </c>
      <c r="I3" s="3">
        <f t="shared" ref="I3:I8" si="2">2*3.14*E3*(0.0075*F3+(F3^2*(0.000036+B3*0.001/2)))</f>
        <v>110.88590976</v>
      </c>
      <c r="J3" s="2">
        <f t="shared" ref="J3:J8" si="3">15/G3</f>
        <v>5.1046858620196316</v>
      </c>
      <c r="K3" s="2">
        <f t="shared" ref="K3:K8" si="4">J3^2*E3^2*0.000304*0.00038*F3/0.072</f>
        <v>1.3736541922519325</v>
      </c>
      <c r="L3">
        <f t="shared" ref="L3:L8" si="5">E3*F3</f>
        <v>888</v>
      </c>
    </row>
    <row r="4" spans="1:12" x14ac:dyDescent="0.25">
      <c r="A4">
        <v>20</v>
      </c>
      <c r="B4">
        <v>0.86</v>
      </c>
      <c r="C4">
        <v>3.3500000000000002E-2</v>
      </c>
      <c r="D4">
        <v>11.5</v>
      </c>
      <c r="E4">
        <f>INT(D4*F13)</f>
        <v>41</v>
      </c>
      <c r="F4">
        <v>20</v>
      </c>
      <c r="G4" s="3">
        <f t="shared" si="0"/>
        <v>2.9016451120000006</v>
      </c>
      <c r="H4" s="1">
        <f t="shared" si="1"/>
        <v>1.7919999999999998E-2</v>
      </c>
      <c r="I4" s="3">
        <f t="shared" si="2"/>
        <v>86.616272000000009</v>
      </c>
      <c r="J4" s="2">
        <f t="shared" si="3"/>
        <v>5.1694812497800715</v>
      </c>
      <c r="K4" s="2">
        <f t="shared" si="4"/>
        <v>1.4415055597825006</v>
      </c>
      <c r="L4">
        <f t="shared" si="5"/>
        <v>820</v>
      </c>
    </row>
    <row r="5" spans="1:12" x14ac:dyDescent="0.25">
      <c r="A5">
        <v>21</v>
      </c>
      <c r="B5">
        <v>0.77</v>
      </c>
      <c r="C5">
        <v>4.2299999999999997E-2</v>
      </c>
      <c r="D5">
        <v>13</v>
      </c>
      <c r="E5">
        <f>INT(D5*F13)</f>
        <v>46</v>
      </c>
      <c r="F5">
        <v>17</v>
      </c>
      <c r="G5" s="3">
        <f t="shared" si="0"/>
        <v>3.0447514924559997</v>
      </c>
      <c r="H5" s="1">
        <f t="shared" si="1"/>
        <v>1.3702000000000001E-2</v>
      </c>
      <c r="I5" s="3">
        <f t="shared" si="2"/>
        <v>71.979940720000002</v>
      </c>
      <c r="J5" s="2">
        <f t="shared" si="3"/>
        <v>4.9265104351424398</v>
      </c>
      <c r="K5" s="2">
        <f t="shared" si="4"/>
        <v>1.4007740337461438</v>
      </c>
      <c r="L5">
        <f t="shared" si="5"/>
        <v>782</v>
      </c>
    </row>
    <row r="6" spans="1:12" x14ac:dyDescent="0.25">
      <c r="A6">
        <v>22</v>
      </c>
      <c r="B6">
        <v>0.69</v>
      </c>
      <c r="C6">
        <v>5.3600000000000002E-2</v>
      </c>
      <c r="D6">
        <v>14.5</v>
      </c>
      <c r="E6">
        <f>INT(D6*F13)</f>
        <v>52</v>
      </c>
      <c r="F6">
        <v>14</v>
      </c>
      <c r="G6" s="3">
        <f t="shared" si="0"/>
        <v>3.1449797084160003</v>
      </c>
      <c r="H6" s="1">
        <f t="shared" si="1"/>
        <v>1.0163999999999999E-2</v>
      </c>
      <c r="I6" s="3">
        <f t="shared" si="2"/>
        <v>58.674994560000002</v>
      </c>
      <c r="J6" s="2">
        <f t="shared" si="3"/>
        <v>4.7695061306309334</v>
      </c>
      <c r="K6" s="2">
        <f t="shared" si="4"/>
        <v>1.3816760495863221</v>
      </c>
      <c r="L6">
        <f t="shared" si="5"/>
        <v>728</v>
      </c>
    </row>
    <row r="7" spans="1:12" x14ac:dyDescent="0.25">
      <c r="A7">
        <v>23</v>
      </c>
      <c r="B7">
        <v>0.61</v>
      </c>
      <c r="C7">
        <v>6.7599999999999993E-2</v>
      </c>
      <c r="D7">
        <v>16.2</v>
      </c>
      <c r="E7">
        <f>INT(D7*F13)</f>
        <v>58</v>
      </c>
      <c r="F7">
        <v>11</v>
      </c>
      <c r="G7" s="3">
        <f t="shared" si="0"/>
        <v>3.047320568863999</v>
      </c>
      <c r="H7" s="1">
        <f t="shared" si="1"/>
        <v>7.1059999999999995E-3</v>
      </c>
      <c r="I7" s="3">
        <f t="shared" si="2"/>
        <v>45.078706639999993</v>
      </c>
      <c r="J7" s="2">
        <f t="shared" si="3"/>
        <v>4.9223570874894209</v>
      </c>
      <c r="K7" s="2">
        <f t="shared" si="4"/>
        <v>1.4385322015474327</v>
      </c>
      <c r="L7">
        <f t="shared" si="5"/>
        <v>638</v>
      </c>
    </row>
    <row r="8" spans="1:12" x14ac:dyDescent="0.25">
      <c r="A8">
        <v>24</v>
      </c>
      <c r="B8">
        <v>0.55000000000000004</v>
      </c>
      <c r="C8">
        <v>8.4400000000000003E-2</v>
      </c>
      <c r="D8">
        <v>18.3</v>
      </c>
      <c r="E8">
        <f>INT(D8*F13)</f>
        <v>65</v>
      </c>
      <c r="F8">
        <v>8</v>
      </c>
      <c r="G8" s="3">
        <f t="shared" si="0"/>
        <v>2.75285900032</v>
      </c>
      <c r="H8" s="1">
        <f t="shared" si="1"/>
        <v>4.6880000000000003E-3</v>
      </c>
      <c r="I8" s="3">
        <f t="shared" si="2"/>
        <v>32.616812799999998</v>
      </c>
      <c r="J8" s="2">
        <f t="shared" si="3"/>
        <v>5.4488805994990512</v>
      </c>
      <c r="K8" s="2">
        <f t="shared" si="4"/>
        <v>1.6101115553257903</v>
      </c>
      <c r="L8">
        <f t="shared" si="5"/>
        <v>520</v>
      </c>
    </row>
    <row r="10" spans="1:12" x14ac:dyDescent="0.25">
      <c r="J10" t="s">
        <v>25</v>
      </c>
      <c r="K10">
        <v>1.37</v>
      </c>
    </row>
    <row r="12" spans="1:12" x14ac:dyDescent="0.25">
      <c r="C12" t="s">
        <v>0</v>
      </c>
    </row>
    <row r="13" spans="1:12" x14ac:dyDescent="0.25">
      <c r="C13" t="s">
        <v>1</v>
      </c>
      <c r="D13">
        <v>0.26</v>
      </c>
      <c r="E13" t="s">
        <v>15</v>
      </c>
      <c r="F13">
        <v>3.6</v>
      </c>
    </row>
    <row r="14" spans="1:12" x14ac:dyDescent="0.25">
      <c r="C14" t="s">
        <v>2</v>
      </c>
      <c r="D14">
        <v>23.03</v>
      </c>
      <c r="E14" t="s">
        <v>16</v>
      </c>
      <c r="F14">
        <f>760*4*10^-7</f>
        <v>3.0399999999999996E-4</v>
      </c>
    </row>
    <row r="15" spans="1:12" x14ac:dyDescent="0.25">
      <c r="C15" t="s">
        <v>3</v>
      </c>
      <c r="D15">
        <v>11.4</v>
      </c>
      <c r="E15" t="s">
        <v>17</v>
      </c>
      <c r="F15">
        <f>0.011*0.011*3.14</f>
        <v>3.7994E-4</v>
      </c>
    </row>
    <row r="16" spans="1:12" x14ac:dyDescent="0.25">
      <c r="C16" t="s">
        <v>4</v>
      </c>
      <c r="D16">
        <v>41.52</v>
      </c>
      <c r="E16" t="s">
        <v>18</v>
      </c>
      <c r="F16">
        <f>0.009*0.009*3.14</f>
        <v>2.5433999999999998E-4</v>
      </c>
    </row>
    <row r="17" spans="3:6" x14ac:dyDescent="0.25">
      <c r="C17" t="s">
        <v>5</v>
      </c>
      <c r="D17">
        <f>SUM(D13:D16)</f>
        <v>76.210000000000008</v>
      </c>
      <c r="E17" t="s">
        <v>19</v>
      </c>
      <c r="F17">
        <v>15</v>
      </c>
    </row>
    <row r="18" spans="3:6" x14ac:dyDescent="0.25">
      <c r="C18" t="s">
        <v>6</v>
      </c>
      <c r="D18">
        <v>2.76</v>
      </c>
    </row>
    <row r="19" spans="3:6" x14ac:dyDescent="0.25">
      <c r="C19" t="s">
        <v>7</v>
      </c>
      <c r="D19">
        <v>6</v>
      </c>
    </row>
    <row r="20" spans="3:6" x14ac:dyDescent="0.25">
      <c r="C20" t="s">
        <v>9</v>
      </c>
      <c r="D20">
        <f>SUM(D17:D18)*D19/D17</f>
        <v>6.2172943183309277</v>
      </c>
    </row>
    <row r="21" spans="3:6" x14ac:dyDescent="0.25">
      <c r="C21" t="s">
        <v>10</v>
      </c>
      <c r="D21">
        <f>D17*D19*D19/2</f>
        <v>1371.7800000000002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Barreto</dc:creator>
  <cp:lastModifiedBy>Claudia Barreto</cp:lastModifiedBy>
  <dcterms:created xsi:type="dcterms:W3CDTF">2020-03-05T18:18:21Z</dcterms:created>
  <dcterms:modified xsi:type="dcterms:W3CDTF">2020-03-07T16:05:20Z</dcterms:modified>
</cp:coreProperties>
</file>